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7" activeTab="0"/>
  </bookViews>
  <sheets>
    <sheet name="KUŽEĽ" sheetId="1" r:id="rId1"/>
    <sheet name="IHLAN" sheetId="2" r:id="rId2"/>
    <sheet name="GUĽA" sheetId="3" r:id="rId3"/>
    <sheet name="KRUH" sheetId="4" r:id="rId4"/>
  </sheets>
  <definedNames/>
  <calcPr fullCalcOnLoad="1"/>
</workbook>
</file>

<file path=xl/sharedStrings.xml><?xml version="1.0" encoding="utf-8"?>
<sst xmlns="http://schemas.openxmlformats.org/spreadsheetml/2006/main" count="77" uniqueCount="65">
  <si>
    <t>VÝPOČET ZREZANÉHO KUŽEĽA</t>
  </si>
  <si>
    <t>d1[mm]</t>
  </si>
  <si>
    <t>d2[mm]</t>
  </si>
  <si>
    <t>h[mm]</t>
  </si>
  <si>
    <t>Ob.d1[mm]</t>
  </si>
  <si>
    <t>Ob.d2[mm]</t>
  </si>
  <si>
    <t>R1[mm]</t>
  </si>
  <si>
    <t>R2 [mm]</t>
  </si>
  <si>
    <t>b</t>
  </si>
  <si>
    <t>ob.R1[mm]</t>
  </si>
  <si>
    <t>ob.R2[mm]</t>
  </si>
  <si>
    <t>Lsteny[mm]</t>
  </si>
  <si>
    <r>
      <t>a</t>
    </r>
    <r>
      <rPr>
        <sz val="10"/>
        <rFont val="Arial CE"/>
        <family val="2"/>
      </rPr>
      <t>[°]</t>
    </r>
  </si>
  <si>
    <r>
      <t>cos</t>
    </r>
    <r>
      <rPr>
        <sz val="10"/>
        <rFont val="Symbol"/>
        <family val="1"/>
      </rPr>
      <t>a</t>
    </r>
  </si>
  <si>
    <r>
      <t>sin</t>
    </r>
    <r>
      <rPr>
        <sz val="10"/>
        <rFont val="Symbol"/>
        <family val="1"/>
      </rPr>
      <t>a</t>
    </r>
  </si>
  <si>
    <t>zadaj</t>
  </si>
  <si>
    <r>
      <t>d1</t>
    </r>
    <r>
      <rPr>
        <sz val="10"/>
        <color indexed="11"/>
        <rFont val="Arial CE"/>
        <family val="2"/>
      </rPr>
      <t xml:space="preserve"> - </t>
    </r>
    <r>
      <rPr>
        <sz val="9"/>
        <color indexed="11"/>
        <rFont val="Arial CE"/>
        <family val="2"/>
      </rPr>
      <t>priemer hornej podstavy (menšej)</t>
    </r>
  </si>
  <si>
    <r>
      <t>R1</t>
    </r>
    <r>
      <rPr>
        <sz val="10"/>
        <color indexed="10"/>
        <rFont val="Arial CE"/>
        <family val="2"/>
      </rPr>
      <t xml:space="preserve"> - </t>
    </r>
    <r>
      <rPr>
        <sz val="9"/>
        <color indexed="10"/>
        <rFont val="Arial CE"/>
        <family val="2"/>
      </rPr>
      <t>menší polomer plášťa</t>
    </r>
  </si>
  <si>
    <t>výsledné</t>
  </si>
  <si>
    <r>
      <t>d2</t>
    </r>
    <r>
      <rPr>
        <sz val="10"/>
        <color indexed="11"/>
        <rFont val="Arial CE"/>
        <family val="2"/>
      </rPr>
      <t xml:space="preserve"> - </t>
    </r>
    <r>
      <rPr>
        <sz val="9"/>
        <color indexed="11"/>
        <rFont val="Arial CE"/>
        <family val="2"/>
      </rPr>
      <t>priemer dolnej podstavy (väčšej)</t>
    </r>
  </si>
  <si>
    <r>
      <t>R2</t>
    </r>
    <r>
      <rPr>
        <sz val="10"/>
        <color indexed="10"/>
        <rFont val="Arial CE"/>
        <family val="2"/>
      </rPr>
      <t xml:space="preserve"> - </t>
    </r>
    <r>
      <rPr>
        <sz val="9"/>
        <color indexed="10"/>
        <rFont val="Arial CE"/>
        <family val="2"/>
      </rPr>
      <t>väčší polomer plášťa</t>
    </r>
  </si>
  <si>
    <t>orientačné</t>
  </si>
  <si>
    <r>
      <t>h</t>
    </r>
    <r>
      <rPr>
        <sz val="10"/>
        <color indexed="11"/>
        <rFont val="Arial CE"/>
        <family val="2"/>
      </rPr>
      <t xml:space="preserve"> - </t>
    </r>
    <r>
      <rPr>
        <sz val="9"/>
        <color indexed="11"/>
        <rFont val="Arial CE"/>
        <family val="2"/>
      </rPr>
      <t>výška zrezaného kužeľa</t>
    </r>
  </si>
  <si>
    <r>
      <t>b</t>
    </r>
    <r>
      <rPr>
        <sz val="10"/>
        <color indexed="10"/>
        <rFont val="Arial CE"/>
        <family val="2"/>
      </rPr>
      <t xml:space="preserve"> - </t>
    </r>
    <r>
      <rPr>
        <sz val="9"/>
        <color indexed="10"/>
        <rFont val="Arial CE"/>
        <family val="2"/>
      </rPr>
      <t>uhol odstrihnutých hrán</t>
    </r>
  </si>
  <si>
    <t>VÝPOČET ZREZANÉHO IHLANA</t>
  </si>
  <si>
    <t>n</t>
  </si>
  <si>
    <t>R [mm]</t>
  </si>
  <si>
    <t>r [mm]</t>
  </si>
  <si>
    <t>L [mm]</t>
  </si>
  <si>
    <t>a [mm]</t>
  </si>
  <si>
    <t>b [mm]</t>
  </si>
  <si>
    <t>c [mm]</t>
  </si>
  <si>
    <r>
      <t>a</t>
    </r>
    <r>
      <rPr>
        <b/>
        <sz val="10"/>
        <rFont val="Arial CE"/>
        <family val="2"/>
      </rPr>
      <t xml:space="preserve"> [°]</t>
    </r>
  </si>
  <si>
    <t>b [°]</t>
  </si>
  <si>
    <t>g [°]</t>
  </si>
  <si>
    <t>j [°]</t>
  </si>
  <si>
    <r>
      <t xml:space="preserve">n </t>
    </r>
    <r>
      <rPr>
        <sz val="10"/>
        <color indexed="11"/>
        <rFont val="Arial CE"/>
        <family val="2"/>
      </rPr>
      <t>-</t>
    </r>
    <r>
      <rPr>
        <sz val="9"/>
        <color indexed="11"/>
        <rFont val="Arial CE"/>
        <family val="2"/>
      </rPr>
      <t xml:space="preserve"> počet hrán</t>
    </r>
  </si>
  <si>
    <t>kreslenie jednotlivých hrán plášťa</t>
  </si>
  <si>
    <r>
      <t>R, r</t>
    </r>
    <r>
      <rPr>
        <sz val="10"/>
        <color indexed="11"/>
        <rFont val="Arial CE"/>
        <family val="2"/>
      </rPr>
      <t xml:space="preserve"> - </t>
    </r>
    <r>
      <rPr>
        <sz val="9"/>
        <color indexed="11"/>
        <rFont val="Arial CE"/>
        <family val="2"/>
      </rPr>
      <t xml:space="preserve">polomery opísaných kružníc </t>
    </r>
  </si>
  <si>
    <r>
      <t>a</t>
    </r>
    <r>
      <rPr>
        <sz val="10"/>
        <color indexed="10"/>
        <rFont val="Arial CE"/>
        <family val="2"/>
      </rPr>
      <t xml:space="preserve"> - </t>
    </r>
    <r>
      <rPr>
        <sz val="9"/>
        <color indexed="10"/>
        <rFont val="Arial CE"/>
        <family val="2"/>
      </rPr>
      <t>šírka hrany dolnej podstavy</t>
    </r>
  </si>
  <si>
    <r>
      <t xml:space="preserve">L </t>
    </r>
    <r>
      <rPr>
        <sz val="10"/>
        <color indexed="11"/>
        <rFont val="Arial CE"/>
        <family val="2"/>
      </rPr>
      <t xml:space="preserve">- </t>
    </r>
    <r>
      <rPr>
        <sz val="9"/>
        <color indexed="11"/>
        <rFont val="Arial CE"/>
        <family val="2"/>
      </rPr>
      <t>výška zrezaného ihlana</t>
    </r>
  </si>
  <si>
    <r>
      <t>b</t>
    </r>
    <r>
      <rPr>
        <sz val="10"/>
        <color indexed="10"/>
        <rFont val="Arial CE"/>
        <family val="2"/>
      </rPr>
      <t xml:space="preserve"> - </t>
    </r>
    <r>
      <rPr>
        <sz val="9"/>
        <color indexed="10"/>
        <rFont val="Arial CE"/>
        <family val="2"/>
      </rPr>
      <t>šírka hrany hornej podstavy</t>
    </r>
  </si>
  <si>
    <r>
      <t>a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Arial"/>
        <family val="2"/>
      </rPr>
      <t xml:space="preserve">- </t>
    </r>
    <r>
      <rPr>
        <sz val="9"/>
        <color indexed="10"/>
        <rFont val="Arial"/>
        <family val="2"/>
      </rPr>
      <t>uhol sklonu bočnej hrany</t>
    </r>
  </si>
  <si>
    <r>
      <t>c</t>
    </r>
    <r>
      <rPr>
        <sz val="10"/>
        <color indexed="10"/>
        <rFont val="Arial CE"/>
        <family val="2"/>
      </rPr>
      <t xml:space="preserve"> - </t>
    </r>
    <r>
      <rPr>
        <sz val="9"/>
        <color indexed="10"/>
        <rFont val="Arial CE"/>
        <family val="2"/>
      </rPr>
      <t>dĺžka bočnej hrany</t>
    </r>
  </si>
  <si>
    <t>VÝPOČET POLOMERU GULE</t>
  </si>
  <si>
    <t>VÝPOČET ROZMEROV CHLOPNÍ GULE</t>
  </si>
  <si>
    <t>d [mm]</t>
  </si>
  <si>
    <t>h [mm]</t>
  </si>
  <si>
    <t>D [mm]</t>
  </si>
  <si>
    <t>H [mm]</t>
  </si>
  <si>
    <t>R' [mm]</t>
  </si>
  <si>
    <r>
      <t xml:space="preserve">d </t>
    </r>
    <r>
      <rPr>
        <sz val="10"/>
        <color indexed="11"/>
        <rFont val="Arial CE"/>
        <family val="2"/>
      </rPr>
      <t xml:space="preserve">- </t>
    </r>
    <r>
      <rPr>
        <sz val="9"/>
        <color indexed="11"/>
        <rFont val="Arial CE"/>
        <family val="2"/>
      </rPr>
      <t>priemer "vŕšku" gule</t>
    </r>
  </si>
  <si>
    <r>
      <t>n</t>
    </r>
    <r>
      <rPr>
        <sz val="10"/>
        <color indexed="11"/>
        <rFont val="Arial CE"/>
        <family val="2"/>
      </rPr>
      <t xml:space="preserve"> - </t>
    </r>
    <r>
      <rPr>
        <sz val="9"/>
        <color indexed="11"/>
        <rFont val="Arial CE"/>
        <family val="2"/>
      </rPr>
      <t>počet chlopní gule</t>
    </r>
  </si>
  <si>
    <r>
      <t xml:space="preserve">R' </t>
    </r>
    <r>
      <rPr>
        <sz val="10"/>
        <color indexed="10"/>
        <rFont val="Arial CE"/>
        <family val="2"/>
      </rPr>
      <t xml:space="preserve">- </t>
    </r>
    <r>
      <rPr>
        <sz val="9"/>
        <color indexed="10"/>
        <rFont val="Arial CE"/>
        <family val="2"/>
      </rPr>
      <t>polomer chlopne</t>
    </r>
  </si>
  <si>
    <r>
      <t>h</t>
    </r>
    <r>
      <rPr>
        <sz val="10"/>
        <color indexed="11"/>
        <rFont val="Arial CE"/>
        <family val="2"/>
      </rPr>
      <t xml:space="preserve"> - </t>
    </r>
    <r>
      <rPr>
        <sz val="9"/>
        <color indexed="11"/>
        <rFont val="Arial CE"/>
        <family val="2"/>
      </rPr>
      <t>výška "vŕška" gule</t>
    </r>
  </si>
  <si>
    <r>
      <t>D</t>
    </r>
    <r>
      <rPr>
        <sz val="10"/>
        <color indexed="11"/>
        <rFont val="Arial CE"/>
        <family val="2"/>
      </rPr>
      <t xml:space="preserve"> - </t>
    </r>
    <r>
      <rPr>
        <sz val="9"/>
        <color indexed="11"/>
        <rFont val="Arial CE"/>
        <family val="2"/>
      </rPr>
      <t>priemer gule</t>
    </r>
  </si>
  <si>
    <r>
      <t>L</t>
    </r>
    <r>
      <rPr>
        <sz val="10"/>
        <color indexed="10"/>
        <rFont val="Arial CE"/>
        <family val="2"/>
      </rPr>
      <t xml:space="preserve"> - </t>
    </r>
    <r>
      <rPr>
        <sz val="9"/>
        <color indexed="10"/>
        <rFont val="Arial CE"/>
        <family val="2"/>
      </rPr>
      <t>dĺžka chlopne</t>
    </r>
  </si>
  <si>
    <r>
      <t>R</t>
    </r>
    <r>
      <rPr>
        <sz val="10"/>
        <color indexed="10"/>
        <rFont val="Arial CE"/>
        <family val="2"/>
      </rPr>
      <t xml:space="preserve"> - </t>
    </r>
    <r>
      <rPr>
        <sz val="9"/>
        <color indexed="10"/>
        <rFont val="Arial CE"/>
        <family val="2"/>
      </rPr>
      <t>polomer gule</t>
    </r>
  </si>
  <si>
    <r>
      <t>2 . H</t>
    </r>
    <r>
      <rPr>
        <sz val="10"/>
        <color indexed="10"/>
        <rFont val="Arial CE"/>
        <family val="2"/>
      </rPr>
      <t xml:space="preserve"> - </t>
    </r>
    <r>
      <rPr>
        <sz val="9"/>
        <color indexed="10"/>
        <rFont val="Arial CE"/>
        <family val="2"/>
      </rPr>
      <t>najväčšiav  šírka chlopne</t>
    </r>
  </si>
  <si>
    <t>OBVOD KRUHU</t>
  </si>
  <si>
    <t>POLOMER KRUHU</t>
  </si>
  <si>
    <t>R[mm]</t>
  </si>
  <si>
    <t>obvod [mm]</t>
  </si>
  <si>
    <r>
      <t xml:space="preserve">R, </t>
    </r>
    <r>
      <rPr>
        <b/>
        <sz val="10"/>
        <color indexed="10"/>
        <rFont val="Arial CE"/>
        <family val="2"/>
      </rPr>
      <t>R</t>
    </r>
    <r>
      <rPr>
        <sz val="10"/>
        <color indexed="10"/>
        <rFont val="Arial CE"/>
        <family val="2"/>
      </rPr>
      <t xml:space="preserve"> </t>
    </r>
    <r>
      <rPr>
        <sz val="10"/>
        <color indexed="11"/>
        <rFont val="Arial CE"/>
        <family val="2"/>
      </rPr>
      <t xml:space="preserve">- </t>
    </r>
    <r>
      <rPr>
        <sz val="9"/>
        <color indexed="11"/>
        <rFont val="Arial CE"/>
        <family val="2"/>
      </rPr>
      <t>polomer kruhu</t>
    </r>
  </si>
  <si>
    <r>
      <t>obvod</t>
    </r>
    <r>
      <rPr>
        <b/>
        <sz val="10"/>
        <color indexed="11"/>
        <rFont val="Arial CE"/>
        <family val="2"/>
      </rPr>
      <t>,</t>
    </r>
    <r>
      <rPr>
        <b/>
        <sz val="10"/>
        <rFont val="Arial CE"/>
        <family val="2"/>
      </rPr>
      <t xml:space="preserve"> </t>
    </r>
    <r>
      <rPr>
        <b/>
        <sz val="10"/>
        <color indexed="11"/>
        <rFont val="Arial CE"/>
        <family val="2"/>
      </rPr>
      <t>obvod</t>
    </r>
    <r>
      <rPr>
        <sz val="10"/>
        <rFont val="Arial CE"/>
        <family val="2"/>
      </rPr>
      <t xml:space="preserve"> </t>
    </r>
    <r>
      <rPr>
        <sz val="10"/>
        <color indexed="11"/>
        <rFont val="Arial CE"/>
        <family val="2"/>
      </rPr>
      <t xml:space="preserve">- </t>
    </r>
    <r>
      <rPr>
        <sz val="9"/>
        <color indexed="11"/>
        <rFont val="Arial CE"/>
        <family val="2"/>
      </rPr>
      <t>obvod kruhu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</si>
</sst>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name val="Arial CE"/>
      <family val="2"/>
    </font>
    <font>
      <sz val="10"/>
      <name val="Arial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name val="Symbol"/>
      <family val="1"/>
    </font>
    <font>
      <sz val="10"/>
      <name val="Times New Roman CE"/>
      <family val="1"/>
    </font>
    <font>
      <sz val="14"/>
      <name val="Arial CE"/>
      <family val="2"/>
    </font>
    <font>
      <sz val="10"/>
      <name val="Symbol"/>
      <family val="1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sz val="9"/>
      <color indexed="11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0"/>
      <color indexed="22"/>
      <name val="Arial CE"/>
      <family val="2"/>
    </font>
    <font>
      <b/>
      <sz val="10"/>
      <color indexed="10"/>
      <name val="Symbol"/>
      <family val="1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0"/>
      <color indexed="10"/>
      <name val="Arial Black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3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2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/>
      <protection/>
    </xf>
    <xf numFmtId="164" fontId="4" fillId="2" borderId="0" xfId="0" applyFont="1" applyFill="1" applyAlignment="1" applyProtection="1">
      <alignment/>
      <protection/>
    </xf>
    <xf numFmtId="164" fontId="0" fillId="3" borderId="0" xfId="0" applyFill="1" applyAlignment="1" applyProtection="1">
      <alignment/>
      <protection/>
    </xf>
    <xf numFmtId="164" fontId="0" fillId="3" borderId="0" xfId="0" applyFill="1" applyAlignment="1">
      <alignment/>
    </xf>
    <xf numFmtId="164" fontId="5" fillId="4" borderId="1" xfId="0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horizontal="center"/>
      <protection/>
    </xf>
    <xf numFmtId="164" fontId="5" fillId="6" borderId="1" xfId="0" applyFont="1" applyFill="1" applyBorder="1" applyAlignment="1" applyProtection="1">
      <alignment horizontal="center"/>
      <protection/>
    </xf>
    <xf numFmtId="164" fontId="6" fillId="6" borderId="2" xfId="0" applyFont="1" applyFill="1" applyBorder="1" applyAlignment="1" applyProtection="1">
      <alignment horizontal="center"/>
      <protection/>
    </xf>
    <xf numFmtId="164" fontId="7" fillId="5" borderId="1" xfId="0" applyFont="1" applyFill="1" applyBorder="1" applyAlignment="1" applyProtection="1">
      <alignment horizontal="center"/>
      <protection/>
    </xf>
    <xf numFmtId="164" fontId="8" fillId="3" borderId="0" xfId="0" applyFont="1" applyFill="1" applyBorder="1" applyAlignment="1">
      <alignment/>
    </xf>
    <xf numFmtId="164" fontId="5" fillId="7" borderId="1" xfId="0" applyFont="1" applyFill="1" applyBorder="1" applyAlignment="1" applyProtection="1">
      <alignment horizontal="center"/>
      <protection locked="0"/>
    </xf>
    <xf numFmtId="164" fontId="0" fillId="8" borderId="1" xfId="0" applyFont="1" applyFill="1" applyBorder="1" applyAlignment="1" applyProtection="1">
      <alignment horizontal="center"/>
      <protection/>
    </xf>
    <xf numFmtId="164" fontId="5" fillId="9" borderId="1" xfId="0" applyFont="1" applyFill="1" applyBorder="1" applyAlignment="1" applyProtection="1">
      <alignment horizontal="center"/>
      <protection/>
    </xf>
    <xf numFmtId="164" fontId="5" fillId="9" borderId="2" xfId="0" applyFont="1" applyFill="1" applyBorder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3" borderId="0" xfId="0" applyFont="1" applyFill="1" applyAlignment="1" applyProtection="1">
      <alignment/>
      <protection/>
    </xf>
    <xf numFmtId="164" fontId="9" fillId="5" borderId="1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5" fillId="3" borderId="0" xfId="0" applyFont="1" applyFill="1" applyAlignment="1" applyProtection="1">
      <alignment/>
      <protection/>
    </xf>
    <xf numFmtId="164" fontId="0" fillId="8" borderId="1" xfId="0" applyFont="1" applyFill="1" applyBorder="1" applyAlignment="1" applyProtection="1">
      <alignment/>
      <protection/>
    </xf>
    <xf numFmtId="164" fontId="10" fillId="10" borderId="0" xfId="0" applyFont="1" applyFill="1" applyAlignment="1" applyProtection="1">
      <alignment/>
      <protection/>
    </xf>
    <xf numFmtId="164" fontId="5" fillId="10" borderId="0" xfId="0" applyFont="1" applyFill="1" applyAlignment="1" applyProtection="1">
      <alignment/>
      <protection/>
    </xf>
    <xf numFmtId="164" fontId="10" fillId="3" borderId="0" xfId="0" applyFont="1" applyFill="1" applyAlignment="1">
      <alignment/>
    </xf>
    <xf numFmtId="164" fontId="13" fillId="3" borderId="0" xfId="0" applyFont="1" applyFill="1" applyAlignment="1">
      <alignment/>
    </xf>
    <xf numFmtId="164" fontId="13" fillId="10" borderId="0" xfId="0" applyFont="1" applyFill="1" applyAlignment="1" applyProtection="1">
      <alignment/>
      <protection/>
    </xf>
    <xf numFmtId="164" fontId="16" fillId="10" borderId="0" xfId="0" applyFont="1" applyFill="1" applyAlignment="1" applyProtection="1">
      <alignment/>
      <protection/>
    </xf>
    <xf numFmtId="164" fontId="17" fillId="3" borderId="0" xfId="0" applyFont="1" applyFill="1" applyAlignment="1">
      <alignment/>
    </xf>
    <xf numFmtId="164" fontId="0" fillId="2" borderId="0" xfId="0" applyFill="1" applyAlignment="1" applyProtection="1">
      <alignment/>
      <protection/>
    </xf>
    <xf numFmtId="164" fontId="18" fillId="4" borderId="1" xfId="0" applyFont="1" applyFill="1" applyBorder="1" applyAlignment="1" applyProtection="1">
      <alignment horizontal="center"/>
      <protection/>
    </xf>
    <xf numFmtId="164" fontId="18" fillId="6" borderId="1" xfId="0" applyFont="1" applyFill="1" applyBorder="1" applyAlignment="1" applyProtection="1">
      <alignment horizontal="center"/>
      <protection/>
    </xf>
    <xf numFmtId="164" fontId="6" fillId="6" borderId="1" xfId="0" applyFont="1" applyFill="1" applyBorder="1" applyAlignment="1" applyProtection="1">
      <alignment horizontal="center"/>
      <protection/>
    </xf>
    <xf numFmtId="164" fontId="19" fillId="7" borderId="1" xfId="0" applyFont="1" applyFill="1" applyBorder="1" applyAlignment="1" applyProtection="1">
      <alignment horizontal="center"/>
      <protection locked="0"/>
    </xf>
    <xf numFmtId="164" fontId="2" fillId="9" borderId="1" xfId="0" applyFont="1" applyFill="1" applyBorder="1" applyAlignment="1" applyProtection="1">
      <alignment horizontal="center"/>
      <protection/>
    </xf>
    <xf numFmtId="164" fontId="10" fillId="10" borderId="0" xfId="0" applyFont="1" applyFill="1" applyAlignment="1">
      <alignment/>
    </xf>
    <xf numFmtId="164" fontId="5" fillId="10" borderId="0" xfId="0" applyFont="1" applyFill="1" applyAlignment="1">
      <alignment/>
    </xf>
    <xf numFmtId="164" fontId="10" fillId="3" borderId="0" xfId="0" applyFont="1" applyFill="1" applyAlignment="1">
      <alignment vertical="center"/>
    </xf>
    <xf numFmtId="164" fontId="0" fillId="3" borderId="0" xfId="0" applyFill="1" applyAlignment="1">
      <alignment vertical="center"/>
    </xf>
    <xf numFmtId="164" fontId="11" fillId="3" borderId="0" xfId="0" applyFont="1" applyFill="1" applyAlignment="1">
      <alignment vertical="center"/>
    </xf>
    <xf numFmtId="164" fontId="13" fillId="10" borderId="0" xfId="0" applyFont="1" applyFill="1" applyAlignment="1">
      <alignment/>
    </xf>
    <xf numFmtId="164" fontId="13" fillId="3" borderId="0" xfId="0" applyFont="1" applyFill="1" applyAlignment="1">
      <alignment vertical="center"/>
    </xf>
    <xf numFmtId="164" fontId="16" fillId="10" borderId="0" xfId="0" applyFont="1" applyFill="1" applyAlignment="1">
      <alignment/>
    </xf>
    <xf numFmtId="164" fontId="17" fillId="3" borderId="0" xfId="0" applyFont="1" applyFill="1" applyAlignment="1">
      <alignment vertical="center"/>
    </xf>
    <xf numFmtId="164" fontId="2" fillId="2" borderId="0" xfId="0" applyFont="1" applyFill="1" applyAlignment="1">
      <alignment/>
    </xf>
    <xf numFmtId="164" fontId="23" fillId="2" borderId="0" xfId="0" applyFont="1" applyFill="1" applyAlignment="1">
      <alignment/>
    </xf>
    <xf numFmtId="164" fontId="5" fillId="4" borderId="1" xfId="0" applyFont="1" applyFill="1" applyBorder="1" applyAlignment="1">
      <alignment horizontal="center"/>
    </xf>
    <xf numFmtId="164" fontId="5" fillId="6" borderId="2" xfId="0" applyFont="1" applyFill="1" applyBorder="1" applyAlignment="1">
      <alignment horizontal="center"/>
    </xf>
    <xf numFmtId="164" fontId="24" fillId="3" borderId="3" xfId="0" applyFont="1" applyFill="1" applyBorder="1" applyAlignment="1">
      <alignment/>
    </xf>
    <xf numFmtId="164" fontId="5" fillId="6" borderId="1" xfId="0" applyFont="1" applyFill="1" applyBorder="1" applyAlignment="1">
      <alignment horizontal="center"/>
    </xf>
    <xf numFmtId="164" fontId="5" fillId="9" borderId="2" xfId="0" applyFont="1" applyFill="1" applyBorder="1" applyAlignment="1">
      <alignment horizontal="center"/>
    </xf>
    <xf numFmtId="164" fontId="25" fillId="3" borderId="3" xfId="0" applyFont="1" applyFill="1" applyBorder="1" applyAlignment="1">
      <alignment/>
    </xf>
    <xf numFmtId="164" fontId="5" fillId="9" borderId="1" xfId="0" applyFont="1" applyFill="1" applyBorder="1" applyAlignment="1">
      <alignment horizontal="center"/>
    </xf>
    <xf numFmtId="164" fontId="0" fillId="3" borderId="0" xfId="0" applyFont="1" applyFill="1" applyAlignment="1">
      <alignment/>
    </xf>
    <xf numFmtId="164" fontId="11" fillId="3" borderId="0" xfId="0" applyFont="1" applyFill="1" applyAlignment="1">
      <alignment/>
    </xf>
    <xf numFmtId="164" fontId="11" fillId="10" borderId="0" xfId="0" applyFont="1" applyFill="1" applyAlignment="1">
      <alignment/>
    </xf>
    <xf numFmtId="164" fontId="18" fillId="9" borderId="1" xfId="0" applyFont="1" applyFill="1" applyBorder="1" applyAlignment="1" applyProtection="1">
      <alignment horizontal="center"/>
      <protection/>
    </xf>
    <xf numFmtId="164" fontId="0" fillId="1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E8E8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2F002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F0020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523875</xdr:colOff>
      <xdr:row>17</xdr:row>
      <xdr:rowOff>161925</xdr:rowOff>
    </xdr:to>
    <xdr:pic>
      <xdr:nvPicPr>
        <xdr:cNvPr id="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105525" cy="242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400050</xdr:colOff>
      <xdr:row>16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657975" cy="2266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19050</xdr:rowOff>
    </xdr:from>
    <xdr:to>
      <xdr:col>11</xdr:col>
      <xdr:colOff>304800</xdr:colOff>
      <xdr:row>19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5300"/>
          <a:ext cx="6562725" cy="2695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228600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5229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50390625" style="0" customWidth="1"/>
    <col min="2" max="2" width="7.625" style="0" customWidth="1"/>
    <col min="3" max="3" width="7.50390625" style="0" customWidth="1"/>
    <col min="6" max="6" width="7.875" style="0" customWidth="1"/>
    <col min="7" max="7" width="8.25390625" style="0" customWidth="1"/>
    <col min="8" max="8" width="7.50390625" style="0" customWidth="1"/>
    <col min="11" max="11" width="9.50390625" style="0" customWidth="1"/>
    <col min="12" max="12" width="6.375" style="0" customWidth="1"/>
    <col min="13" max="13" width="8.75390625" style="0" customWidth="1"/>
  </cols>
  <sheetData>
    <row r="1" spans="1:13" ht="12.7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4"/>
      <c r="M1" s="5"/>
    </row>
    <row r="2" spans="1:13" ht="13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7" t="s">
        <v>9</v>
      </c>
      <c r="J2" s="7" t="s">
        <v>10</v>
      </c>
      <c r="K2" s="10" t="s">
        <v>11</v>
      </c>
      <c r="L2" s="5"/>
      <c r="M2" s="11"/>
    </row>
    <row r="3" spans="1:13" ht="12" customHeight="1">
      <c r="A3" s="12">
        <v>41</v>
      </c>
      <c r="B3" s="12">
        <v>70</v>
      </c>
      <c r="C3" s="12">
        <v>50</v>
      </c>
      <c r="D3" s="13">
        <f>2*(A3/2)*PI()</f>
        <v>128.8052987971815</v>
      </c>
      <c r="E3" s="13">
        <f>2*(B3/2)*PI()</f>
        <v>219.9114857512855</v>
      </c>
      <c r="F3" s="14">
        <f>ROUND((A3/K7)/2,3)</f>
        <v>73.612</v>
      </c>
      <c r="G3" s="14">
        <f>ROUND((B3/K7)/2,3)</f>
        <v>125.679</v>
      </c>
      <c r="H3" s="15">
        <f>ROUND(360*(E3/J3),2)</f>
        <v>100.26</v>
      </c>
      <c r="I3" s="13">
        <f>2*F3*PI()</f>
        <v>462.5178368321037</v>
      </c>
      <c r="J3" s="13">
        <f>2*G3*PI()</f>
        <v>789.6644462210232</v>
      </c>
      <c r="K3" s="13">
        <f>G3-F3</f>
        <v>52.06700000000001</v>
      </c>
      <c r="L3" s="5"/>
      <c r="M3" s="11"/>
    </row>
    <row r="4" spans="1:13" ht="12.75">
      <c r="A4" s="16"/>
      <c r="B4" s="16"/>
      <c r="C4" s="16"/>
      <c r="D4" s="16"/>
      <c r="E4" s="16"/>
      <c r="F4" s="16"/>
      <c r="G4" s="16"/>
      <c r="H4" s="17"/>
      <c r="I4" s="18"/>
      <c r="J4" s="5"/>
      <c r="K4" s="19" t="s">
        <v>12</v>
      </c>
      <c r="L4" s="5"/>
      <c r="M4" s="5"/>
    </row>
    <row r="5" spans="1:13" ht="13.5" customHeight="1">
      <c r="A5" s="20"/>
      <c r="B5" s="20"/>
      <c r="C5" s="16"/>
      <c r="D5" s="16"/>
      <c r="E5" s="16"/>
      <c r="F5" s="16"/>
      <c r="G5" s="16"/>
      <c r="H5" s="17"/>
      <c r="I5" s="18"/>
      <c r="J5" s="5"/>
      <c r="K5" s="13">
        <f>ROUND(DEGREES(ATAN(C3/((B3-A3)/2))),2)</f>
        <v>73.83</v>
      </c>
      <c r="L5" s="5"/>
      <c r="M5" s="5"/>
    </row>
    <row r="6" spans="1:13" ht="12.75" customHeight="1">
      <c r="A6" s="20"/>
      <c r="B6" s="20"/>
      <c r="C6" s="16"/>
      <c r="D6" s="16"/>
      <c r="E6" s="16"/>
      <c r="F6" s="16"/>
      <c r="G6" s="16"/>
      <c r="H6" s="17"/>
      <c r="I6" s="18"/>
      <c r="J6" s="5"/>
      <c r="K6" s="7" t="s">
        <v>13</v>
      </c>
      <c r="L6" s="5"/>
      <c r="M6" s="5"/>
    </row>
    <row r="7" spans="1:13" ht="12" customHeight="1">
      <c r="A7" s="20"/>
      <c r="B7" s="20"/>
      <c r="C7" s="16"/>
      <c r="D7" s="16"/>
      <c r="E7" s="16"/>
      <c r="F7" s="16"/>
      <c r="G7" s="16"/>
      <c r="H7" s="17"/>
      <c r="I7" s="18"/>
      <c r="J7" s="21"/>
      <c r="K7" s="22">
        <f>COS(RADIANS(K5))</f>
        <v>0.27848825922067166</v>
      </c>
      <c r="L7" s="5"/>
      <c r="M7" s="5"/>
    </row>
    <row r="8" spans="1:13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7" t="s">
        <v>14</v>
      </c>
      <c r="L8" s="5"/>
      <c r="M8" s="5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22">
        <f>SIN(RADIANS(K5))</f>
        <v>0.9604396334368132</v>
      </c>
      <c r="L9" s="5"/>
      <c r="M9" s="5"/>
    </row>
    <row r="10" spans="1:1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" customHeight="1">
      <c r="A20" s="23" t="s">
        <v>15</v>
      </c>
      <c r="B20" s="24"/>
      <c r="C20" s="5"/>
      <c r="D20" s="25" t="s">
        <v>16</v>
      </c>
      <c r="E20" s="5"/>
      <c r="F20" s="5"/>
      <c r="G20" s="5"/>
      <c r="H20" s="26" t="s">
        <v>17</v>
      </c>
      <c r="I20" s="5"/>
      <c r="J20" s="5"/>
      <c r="K20" s="5"/>
      <c r="L20" s="5"/>
      <c r="M20" s="5"/>
    </row>
    <row r="21" spans="1:13" ht="12.75" customHeight="1">
      <c r="A21" s="27" t="s">
        <v>18</v>
      </c>
      <c r="B21" s="24"/>
      <c r="C21" s="5"/>
      <c r="D21" s="25" t="s">
        <v>19</v>
      </c>
      <c r="E21" s="5"/>
      <c r="F21" s="5"/>
      <c r="G21" s="5"/>
      <c r="H21" s="26" t="s">
        <v>20</v>
      </c>
      <c r="I21" s="5"/>
      <c r="J21" s="5"/>
      <c r="K21" s="5"/>
      <c r="L21" s="5"/>
      <c r="M21" s="5"/>
    </row>
    <row r="22" spans="1:13" ht="12.75">
      <c r="A22" s="28" t="s">
        <v>21</v>
      </c>
      <c r="B22" s="24"/>
      <c r="C22" s="5"/>
      <c r="D22" s="25" t="s">
        <v>22</v>
      </c>
      <c r="E22" s="5"/>
      <c r="F22" s="5"/>
      <c r="G22" s="5"/>
      <c r="H22" s="29" t="s">
        <v>23</v>
      </c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3" sqref="A3"/>
    </sheetView>
  </sheetViews>
  <sheetFormatPr defaultColWidth="9.00390625" defaultRowHeight="12.75"/>
  <cols>
    <col min="1" max="1" width="6.625" style="0" customWidth="1"/>
    <col min="2" max="2" width="8.00390625" style="0" customWidth="1"/>
    <col min="3" max="3" width="8.375" style="0" customWidth="1"/>
    <col min="4" max="4" width="8.125" style="0" customWidth="1"/>
    <col min="6" max="6" width="8.50390625" style="0" customWidth="1"/>
    <col min="7" max="7" width="9.25390625" style="0" customWidth="1"/>
    <col min="8" max="8" width="9.50390625" style="0" customWidth="1"/>
    <col min="9" max="9" width="7.50390625" style="0" customWidth="1"/>
    <col min="10" max="10" width="7.25390625" style="0" customWidth="1"/>
    <col min="11" max="11" width="6.75390625" style="0" customWidth="1"/>
    <col min="13" max="13" width="9.75390625" style="0" customWidth="1"/>
  </cols>
  <sheetData>
    <row r="1" spans="1:13" ht="12" customHeight="1">
      <c r="A1" s="1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5"/>
      <c r="M1" s="5"/>
    </row>
    <row r="2" spans="1:13" ht="12" customHeight="1">
      <c r="A2" s="31" t="s">
        <v>25</v>
      </c>
      <c r="B2" s="31" t="s">
        <v>26</v>
      </c>
      <c r="C2" s="31" t="s">
        <v>27</v>
      </c>
      <c r="D2" s="31" t="s">
        <v>28</v>
      </c>
      <c r="E2" s="8" t="s">
        <v>29</v>
      </c>
      <c r="F2" s="32" t="s">
        <v>30</v>
      </c>
      <c r="G2" s="32" t="s">
        <v>31</v>
      </c>
      <c r="H2" s="33" t="s">
        <v>32</v>
      </c>
      <c r="I2" s="19" t="s">
        <v>33</v>
      </c>
      <c r="J2" s="19" t="s">
        <v>34</v>
      </c>
      <c r="K2" s="19" t="s">
        <v>35</v>
      </c>
      <c r="L2" s="5"/>
      <c r="M2" s="5"/>
    </row>
    <row r="3" spans="1:13" ht="13.5" customHeight="1">
      <c r="A3" s="34"/>
      <c r="B3" s="34"/>
      <c r="C3" s="34"/>
      <c r="D3" s="34"/>
      <c r="E3" s="35" t="e">
        <f>ROUND(2*B3*(SIN(RADIANS(360/(2*A3)))),3)</f>
        <v>#DIV/0!</v>
      </c>
      <c r="F3" s="35" t="e">
        <f>ROUND(2*C3*(SIN(RADIANS(360/(2*A3)))),3)</f>
        <v>#DIV/0!</v>
      </c>
      <c r="G3" s="35" t="e">
        <f>ROUND(SQRT(((((B3-C3))^2+D3^2)-(((E3-F3)/2)^2))),4)</f>
        <v>#DIV/0!</v>
      </c>
      <c r="H3" s="35" t="e">
        <f>ROUND(DEGREES(ATAN(((E3-F3)/2)/G3)),4)</f>
        <v>#DIV/0!</v>
      </c>
      <c r="I3" s="13" t="e">
        <f>ROUND(H3*2,3)</f>
        <v>#DIV/0!</v>
      </c>
      <c r="J3" s="13" t="e">
        <f>ROUND(H3*4,3)</f>
        <v>#DIV/0!</v>
      </c>
      <c r="K3" s="13" t="e">
        <f>ROUND((180-(H3*2)),3)</f>
        <v>#DIV/0!</v>
      </c>
      <c r="L3" s="5"/>
      <c r="M3" s="5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 customHeight="1">
      <c r="A18" s="36" t="s">
        <v>15</v>
      </c>
      <c r="B18" s="37"/>
      <c r="C18" s="38" t="s">
        <v>36</v>
      </c>
      <c r="D18" s="39"/>
      <c r="E18" s="39"/>
      <c r="F18" s="39"/>
      <c r="G18" s="40" t="s">
        <v>37</v>
      </c>
      <c r="H18" s="39"/>
      <c r="I18" s="39"/>
      <c r="J18" s="39"/>
      <c r="K18" s="39"/>
      <c r="L18" s="39"/>
      <c r="M18" s="5"/>
    </row>
    <row r="19" spans="1:13" ht="12.75" customHeight="1">
      <c r="A19" s="41" t="s">
        <v>18</v>
      </c>
      <c r="B19" s="37"/>
      <c r="C19" s="38" t="s">
        <v>38</v>
      </c>
      <c r="D19" s="39"/>
      <c r="E19" s="39"/>
      <c r="F19" s="39"/>
      <c r="G19" s="42" t="s">
        <v>39</v>
      </c>
      <c r="H19" s="39"/>
      <c r="I19" s="39"/>
      <c r="J19" s="5"/>
      <c r="K19" s="39"/>
      <c r="L19" s="39"/>
      <c r="M19" s="5"/>
    </row>
    <row r="20" spans="1:13" ht="12.75" customHeight="1">
      <c r="A20" s="43" t="s">
        <v>21</v>
      </c>
      <c r="B20" s="37"/>
      <c r="C20" s="38" t="s">
        <v>40</v>
      </c>
      <c r="D20" s="39"/>
      <c r="E20" s="39"/>
      <c r="F20" s="39"/>
      <c r="G20" s="42" t="s">
        <v>41</v>
      </c>
      <c r="H20" s="39"/>
      <c r="I20" s="39"/>
      <c r="J20" s="5"/>
      <c r="K20" s="39"/>
      <c r="L20" s="39"/>
      <c r="M20" s="5"/>
    </row>
    <row r="21" spans="1:13" ht="15.75">
      <c r="A21" s="5"/>
      <c r="B21" s="5"/>
      <c r="C21" s="44" t="s">
        <v>42</v>
      </c>
      <c r="D21" s="5"/>
      <c r="E21" s="5"/>
      <c r="F21" s="5"/>
      <c r="G21" s="42" t="s">
        <v>43</v>
      </c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26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3" sqref="A3"/>
    </sheetView>
  </sheetViews>
  <sheetFormatPr defaultColWidth="9.00390625" defaultRowHeight="12.75"/>
  <cols>
    <col min="1" max="1" width="8.125" style="0" customWidth="1"/>
    <col min="2" max="2" width="8.00390625" style="0" customWidth="1"/>
    <col min="3" max="3" width="8.625" style="0" customWidth="1"/>
    <col min="4" max="4" width="5.875" style="0" customWidth="1"/>
    <col min="5" max="5" width="5.50390625" style="0" customWidth="1"/>
    <col min="6" max="6" width="6.125" style="0" customWidth="1"/>
    <col min="7" max="7" width="7.75390625" style="0" customWidth="1"/>
    <col min="9" max="9" width="8.50390625" style="0" customWidth="1"/>
    <col min="11" max="11" width="8.625" style="0" customWidth="1"/>
    <col min="13" max="13" width="9.50390625" style="0" customWidth="1"/>
  </cols>
  <sheetData>
    <row r="1" spans="1:14" ht="12" customHeight="1">
      <c r="A1" s="45" t="s">
        <v>44</v>
      </c>
      <c r="B1" s="45"/>
      <c r="C1" s="45"/>
      <c r="D1" s="5"/>
      <c r="E1" s="5"/>
      <c r="F1" s="21"/>
      <c r="G1" s="45" t="s">
        <v>45</v>
      </c>
      <c r="H1" s="46"/>
      <c r="I1" s="46"/>
      <c r="J1" s="46"/>
      <c r="K1" s="46"/>
      <c r="L1" s="5"/>
      <c r="M1" s="5"/>
      <c r="N1" s="5"/>
    </row>
    <row r="2" spans="1:14" ht="13.5" customHeight="1">
      <c r="A2" s="47" t="s">
        <v>46</v>
      </c>
      <c r="B2" s="47" t="s">
        <v>47</v>
      </c>
      <c r="C2" s="48" t="s">
        <v>26</v>
      </c>
      <c r="D2" s="49"/>
      <c r="E2" s="5"/>
      <c r="F2" s="21"/>
      <c r="G2" s="47" t="s">
        <v>25</v>
      </c>
      <c r="H2" s="47" t="s">
        <v>48</v>
      </c>
      <c r="I2" s="50" t="s">
        <v>28</v>
      </c>
      <c r="J2" s="50" t="s">
        <v>49</v>
      </c>
      <c r="K2" s="50" t="s">
        <v>50</v>
      </c>
      <c r="L2" s="5"/>
      <c r="M2" s="5"/>
      <c r="N2" s="5"/>
    </row>
    <row r="3" spans="1:14" ht="12" customHeight="1">
      <c r="A3" s="12"/>
      <c r="B3" s="12"/>
      <c r="C3" s="51" t="e">
        <f>ROUND(((((A3/2)^2)+(B3^2))/(B3*2)),3)</f>
        <v>#DIV/0!</v>
      </c>
      <c r="D3" s="52"/>
      <c r="E3" s="5"/>
      <c r="F3" s="21"/>
      <c r="G3" s="12"/>
      <c r="H3" s="12"/>
      <c r="I3" s="53">
        <f>ROUND(3.14159*H3/2,3)</f>
        <v>0</v>
      </c>
      <c r="J3" s="53" t="e">
        <f>ROUND((3.14159*H3)/(2*G3),3)</f>
        <v>#DIV/0!</v>
      </c>
      <c r="K3" s="53" t="e">
        <f>ROUND(((((I3/2)^2)+(J3^2))/(J3*2)),3)</f>
        <v>#DIV/0!</v>
      </c>
      <c r="L3" s="5"/>
      <c r="M3" s="5"/>
      <c r="N3" s="5"/>
    </row>
    <row r="4" spans="1:14" ht="12.75">
      <c r="A4" s="54"/>
      <c r="B4" s="54"/>
      <c r="C4" s="54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4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4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25" t="s">
        <v>51</v>
      </c>
      <c r="B21" s="55"/>
      <c r="C21" s="55"/>
      <c r="D21" s="23" t="s">
        <v>15</v>
      </c>
      <c r="E21" s="56"/>
      <c r="F21" s="55"/>
      <c r="G21" s="25" t="s">
        <v>52</v>
      </c>
      <c r="H21" s="55"/>
      <c r="I21" s="26" t="s">
        <v>53</v>
      </c>
      <c r="J21" s="55"/>
      <c r="K21" s="5"/>
      <c r="L21" s="55"/>
      <c r="M21" s="5"/>
      <c r="N21" s="5"/>
    </row>
    <row r="22" spans="1:14" ht="12.75">
      <c r="A22" s="25" t="s">
        <v>54</v>
      </c>
      <c r="B22" s="55"/>
      <c r="C22" s="55"/>
      <c r="D22" s="27" t="s">
        <v>18</v>
      </c>
      <c r="E22" s="56"/>
      <c r="F22" s="55"/>
      <c r="G22" s="25" t="s">
        <v>55</v>
      </c>
      <c r="H22" s="55"/>
      <c r="I22" s="26" t="s">
        <v>56</v>
      </c>
      <c r="J22" s="55"/>
      <c r="K22" s="5"/>
      <c r="L22" s="55"/>
      <c r="M22" s="5"/>
      <c r="N22" s="5"/>
    </row>
    <row r="23" spans="1:14" ht="12.75">
      <c r="A23" s="26" t="s">
        <v>57</v>
      </c>
      <c r="B23" s="5"/>
      <c r="C23" s="5"/>
      <c r="D23" s="5"/>
      <c r="E23" s="5"/>
      <c r="F23" s="5"/>
      <c r="G23" s="5"/>
      <c r="H23" s="5"/>
      <c r="I23" s="26" t="s">
        <v>58</v>
      </c>
      <c r="J23" s="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3" sqref="A3"/>
    </sheetView>
  </sheetViews>
  <sheetFormatPr defaultColWidth="9.00390625" defaultRowHeight="12.75"/>
  <cols>
    <col min="1" max="1" width="8.625" style="0" customWidth="1"/>
    <col min="2" max="2" width="11.25390625" style="0" customWidth="1"/>
    <col min="3" max="3" width="8.125" style="0" customWidth="1"/>
    <col min="5" max="5" width="7.75390625" style="0" customWidth="1"/>
    <col min="6" max="6" width="11.875" style="0" customWidth="1"/>
    <col min="12" max="12" width="6.125" style="0" customWidth="1"/>
  </cols>
  <sheetData>
    <row r="1" spans="1:12" ht="12.75">
      <c r="A1" s="1" t="s">
        <v>59</v>
      </c>
      <c r="B1" s="2"/>
      <c r="C1" s="4"/>
      <c r="D1" s="5"/>
      <c r="E1" s="5"/>
      <c r="F1" s="1" t="s">
        <v>60</v>
      </c>
      <c r="G1" s="30"/>
      <c r="H1" s="5"/>
      <c r="I1" s="5"/>
      <c r="J1" s="5"/>
      <c r="K1" s="5"/>
      <c r="L1" s="5"/>
    </row>
    <row r="2" spans="1:12" ht="12.75">
      <c r="A2" s="6" t="s">
        <v>61</v>
      </c>
      <c r="B2" s="32" t="s">
        <v>62</v>
      </c>
      <c r="C2" s="4"/>
      <c r="D2" s="5"/>
      <c r="E2" s="5"/>
      <c r="F2" s="6" t="s">
        <v>62</v>
      </c>
      <c r="G2" s="8" t="s">
        <v>61</v>
      </c>
      <c r="H2" s="5"/>
      <c r="I2" s="5"/>
      <c r="J2" s="5"/>
      <c r="K2" s="5"/>
      <c r="L2" s="5"/>
    </row>
    <row r="3" spans="1:12" ht="12.75">
      <c r="A3" s="12"/>
      <c r="B3" s="57">
        <f>ROUND(2*A3*3.14159,3)</f>
        <v>0</v>
      </c>
      <c r="C3" s="4"/>
      <c r="D3" s="5"/>
      <c r="E3" s="5"/>
      <c r="F3" s="12"/>
      <c r="G3" s="14">
        <f>ROUND(F3/(2*3.14159),3)</f>
        <v>0</v>
      </c>
      <c r="H3" s="5"/>
      <c r="I3" s="5"/>
      <c r="J3" s="5"/>
      <c r="K3" s="5"/>
      <c r="L3" s="5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23" t="s">
        <v>15</v>
      </c>
      <c r="B16" s="58"/>
      <c r="C16" s="5"/>
      <c r="D16" s="25" t="s">
        <v>63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27" t="s">
        <v>18</v>
      </c>
      <c r="B17" s="58"/>
      <c r="C17" s="5"/>
      <c r="D17" s="26" t="s">
        <v>64</v>
      </c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lukac </cp:lastModifiedBy>
  <dcterms:created xsi:type="dcterms:W3CDTF">2002-09-13T15:18:08Z</dcterms:created>
  <dcterms:modified xsi:type="dcterms:W3CDTF">2011-08-17T09:57:16Z</dcterms:modified>
  <cp:category/>
  <cp:version/>
  <cp:contentType/>
  <cp:contentStatus/>
  <cp:revision>1</cp:revision>
</cp:coreProperties>
</file>